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40" activeTab="1"/>
  </bookViews>
  <sheets>
    <sheet name="Notice" sheetId="1" r:id="rId1"/>
    <sheet name="Sample RealVol Calculation" sheetId="2" r:id="rId2"/>
  </sheets>
  <definedNames/>
  <calcPr fullCalcOnLoad="1"/>
</workbook>
</file>

<file path=xl/sharedStrings.xml><?xml version="1.0" encoding="utf-8"?>
<sst xmlns="http://schemas.openxmlformats.org/spreadsheetml/2006/main" count="15" uniqueCount="13">
  <si>
    <t>Date</t>
  </si>
  <si>
    <t>Close</t>
  </si>
  <si>
    <t>Annualize</t>
  </si>
  <si>
    <t>Sqrt</t>
  </si>
  <si>
    <t>Long Version</t>
  </si>
  <si>
    <t>Short Version</t>
  </si>
  <si>
    <t>Notice</t>
  </si>
  <si>
    <t>VOL</t>
  </si>
  <si>
    <t>Average</t>
  </si>
  <si>
    <t>Return</t>
  </si>
  <si>
    <t>Return^2</t>
  </si>
  <si>
    <t>21 Day Sum</t>
  </si>
  <si>
    <r>
      <t>Sample RealVol</t>
    </r>
    <r>
      <rPr>
        <vertAlign val="superscript"/>
        <sz val="14"/>
        <color indexed="9"/>
        <rFont val="Segoe UI Light"/>
        <family val="2"/>
      </rPr>
      <t>™</t>
    </r>
    <r>
      <rPr>
        <sz val="11"/>
        <color indexed="9"/>
        <rFont val="Segoe UI Light"/>
        <family val="2"/>
      </rPr>
      <t xml:space="preserve"> </t>
    </r>
    <r>
      <rPr>
        <sz val="20"/>
        <color indexed="9"/>
        <rFont val="Segoe UI Light"/>
        <family val="2"/>
      </rPr>
      <t>Calculation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</si>
</sst>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0.000000"/>
    <numFmt numFmtId="167" formatCode="0.0"/>
    <numFmt numFmtId="168" formatCode="0.000"/>
    <numFmt numFmtId="169" formatCode="0.0000"/>
    <numFmt numFmtId="170" formatCode="0.00000"/>
    <numFmt numFmtId="171" formatCode="[$-409]d\ mmmm\,\ yyyy"/>
    <numFmt numFmtId="172" formatCode="[$-409]h:mm:ss\ AM/PM"/>
  </numFmts>
  <fonts count="5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36"/>
      <color indexed="18"/>
      <name val="Footlight MT Light"/>
      <family val="1"/>
    </font>
    <font>
      <sz val="13"/>
      <color indexed="8"/>
      <name val="Georgia"/>
      <family val="1"/>
    </font>
    <font>
      <sz val="20"/>
      <color indexed="8"/>
      <name val="Calibri"/>
      <family val="2"/>
    </font>
    <font>
      <sz val="20"/>
      <color indexed="9"/>
      <name val="Segoe UI Light"/>
      <family val="2"/>
    </font>
    <font>
      <sz val="11"/>
      <color indexed="9"/>
      <name val="Segoe UI Light"/>
      <family val="2"/>
    </font>
    <font>
      <sz val="11"/>
      <color indexed="8"/>
      <name val="Segoe UI Light"/>
      <family val="2"/>
    </font>
    <font>
      <vertAlign val="superscript"/>
      <sz val="14"/>
      <color indexed="9"/>
      <name val="Segoe UI Light"/>
      <family val="2"/>
    </font>
    <font>
      <sz val="12"/>
      <color indexed="8"/>
      <name val="Segoe UI Light"/>
      <family val="2"/>
    </font>
    <font>
      <b/>
      <sz val="12"/>
      <color indexed="10"/>
      <name val="Segoe UI Light"/>
      <family val="2"/>
    </font>
    <font>
      <b/>
      <sz val="12"/>
      <color indexed="8"/>
      <name val="Segoe U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36"/>
      <color rgb="FF000042"/>
      <name val="Footlight MT Light"/>
      <family val="1"/>
    </font>
    <font>
      <sz val="13"/>
      <color theme="1"/>
      <name val="Georgia"/>
      <family val="1"/>
    </font>
    <font>
      <sz val="20"/>
      <color theme="1"/>
      <name val="Calibri"/>
      <family val="2"/>
    </font>
    <font>
      <sz val="20"/>
      <color theme="0"/>
      <name val="Segoe UI Light"/>
      <family val="2"/>
    </font>
    <font>
      <sz val="11"/>
      <color theme="1"/>
      <name val="Segoe UI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1"/>
        <bgColor indexed="64"/>
      </patternFill>
    </fill>
    <fill>
      <patternFill patternType="solid">
        <fgColor rgb="FF92D050"/>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
    <xf numFmtId="0" fontId="0" fillId="0" borderId="0" xfId="0" applyFont="1" applyAlignment="1">
      <alignment/>
    </xf>
    <xf numFmtId="0" fontId="48" fillId="0" borderId="0" xfId="0" applyFont="1" applyAlignment="1">
      <alignment horizontal="right" vertical="center"/>
    </xf>
    <xf numFmtId="0" fontId="49" fillId="0" borderId="0" xfId="0" applyFont="1" applyAlignment="1">
      <alignment horizontal="right" vertical="center"/>
    </xf>
    <xf numFmtId="0" fontId="50" fillId="33" borderId="0" xfId="0" applyFont="1" applyFill="1" applyAlignment="1">
      <alignment horizontal="center"/>
    </xf>
    <xf numFmtId="0" fontId="51" fillId="34" borderId="0" xfId="0" applyFont="1" applyFill="1" applyAlignment="1">
      <alignment horizontal="center"/>
    </xf>
    <xf numFmtId="0" fontId="52" fillId="0" borderId="0" xfId="0" applyFont="1" applyAlignment="1">
      <alignment/>
    </xf>
    <xf numFmtId="0" fontId="52" fillId="33" borderId="0" xfId="0" applyFont="1" applyFill="1" applyAlignment="1">
      <alignment horizontal="center"/>
    </xf>
    <xf numFmtId="0" fontId="52" fillId="35" borderId="0" xfId="0" applyFont="1" applyFill="1" applyAlignment="1">
      <alignment horizontal="center"/>
    </xf>
    <xf numFmtId="0" fontId="52" fillId="36" borderId="0" xfId="0" applyFont="1" applyFill="1" applyAlignment="1">
      <alignment horizontal="center"/>
    </xf>
    <xf numFmtId="0" fontId="52" fillId="0" borderId="0" xfId="0" applyFont="1" applyAlignment="1">
      <alignment horizontal="center"/>
    </xf>
    <xf numFmtId="166" fontId="52" fillId="0" borderId="0" xfId="0" applyNumberFormat="1" applyFont="1" applyAlignment="1">
      <alignment horizontal="center"/>
    </xf>
    <xf numFmtId="2" fontId="52" fillId="0" borderId="0" xfId="0" applyNumberFormat="1" applyFont="1" applyAlignment="1">
      <alignment horizontal="center"/>
    </xf>
    <xf numFmtId="164" fontId="52" fillId="36" borderId="0" xfId="0" applyNumberFormat="1" applyFont="1" applyFill="1" applyAlignment="1">
      <alignment/>
    </xf>
    <xf numFmtId="2" fontId="52" fillId="36" borderId="0" xfId="0" applyNumberFormat="1" applyFont="1" applyFill="1" applyAlignment="1">
      <alignment/>
    </xf>
    <xf numFmtId="166" fontId="52" fillId="0" borderId="0" xfId="0" applyNumberFormat="1" applyFont="1" applyAlignment="1">
      <alignment/>
    </xf>
    <xf numFmtId="2" fontId="52" fillId="0" borderId="0" xfId="0" applyNumberFormat="1" applyFont="1" applyAlignment="1">
      <alignment/>
    </xf>
    <xf numFmtId="10" fontId="52" fillId="0" borderId="0" xfId="59" applyNumberFormat="1" applyFont="1" applyAlignment="1">
      <alignment/>
    </xf>
    <xf numFmtId="166" fontId="52" fillId="0" borderId="0" xfId="59" applyNumberFormat="1" applyFont="1" applyAlignment="1">
      <alignment/>
    </xf>
    <xf numFmtId="2" fontId="52" fillId="0" borderId="0" xfId="59"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142875</xdr:rowOff>
    </xdr:from>
    <xdr:to>
      <xdr:col>11</xdr:col>
      <xdr:colOff>600075</xdr:colOff>
      <xdr:row>22</xdr:row>
      <xdr:rowOff>38100</xdr:rowOff>
    </xdr:to>
    <xdr:sp>
      <xdr:nvSpPr>
        <xdr:cNvPr id="1" name="TextBox 1"/>
        <xdr:cNvSpPr txBox="1">
          <a:spLocks noChangeArrowheads="1"/>
        </xdr:cNvSpPr>
      </xdr:nvSpPr>
      <xdr:spPr>
        <a:xfrm>
          <a:off x="38100" y="1704975"/>
          <a:ext cx="7267575" cy="31337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Segoe UI Light"/>
              <a:ea typeface="Segoe UI Light"/>
              <a:cs typeface="Segoe UI Light"/>
            </a:rPr>
            <a:t>*Subject to change.  Details may vary according to the underlying asset.  The information provided herein must not be relied upon and RealVol LLC and its affiliates will not be liable for actions taken or not taken in reliance thereon.  </a:t>
          </a:r>
          <a:r>
            <a:rPr lang="en-US" cap="none" sz="1200" b="0" i="0" u="none" baseline="0">
              <a:solidFill>
                <a:srgbClr val="000000"/>
              </a:solidFill>
              <a:latin typeface="Segoe UI Light"/>
              <a:ea typeface="Segoe UI Light"/>
              <a:cs typeface="Segoe UI Light"/>
            </a:rPr>
            <a:t>This information is provided "as</a:t>
          </a:r>
          <a:r>
            <a:rPr lang="en-US" cap="none" sz="1200" b="0" i="0" u="none" baseline="0">
              <a:solidFill>
                <a:srgbClr val="000000"/>
              </a:solidFill>
              <a:latin typeface="Segoe UI Light"/>
              <a:ea typeface="Segoe UI Light"/>
              <a:cs typeface="Segoe UI Light"/>
            </a:rPr>
            <a:t> is."  </a:t>
          </a:r>
          <a:r>
            <a:rPr lang="en-US" cap="none" sz="1200" b="0" i="0" u="none" baseline="0">
              <a:solidFill>
                <a:srgbClr val="000000"/>
              </a:solidFill>
              <a:latin typeface="Segoe UI Light"/>
              <a:ea typeface="Segoe UI Light"/>
              <a:cs typeface="Segoe UI Light"/>
            </a:rPr>
            <a:t>The historical charts and data are for informational purposes only and may not be accurate.  Interested parties should independently verify the data, seek professional advice, and draw their own conclusions regarding the benefits and risks of any strategy and the legal, regulatory, credit, tax, and accounting implications with respect thereto.  Statistical results and the results of theoretical models have certain inherent limitations.  Such analyses are based on subjective assessments and assumptions and may use one among several alternative methodologies.  Other methodologies may produce different results.  Accordingly, such statistical analyses should not be viewed as facts and should not be relied upon as predictions of future events or results.
</a:t>
          </a:r>
          <a:r>
            <a:rPr lang="en-US" cap="none" sz="1200" b="0" i="0" u="none" baseline="0">
              <a:solidFill>
                <a:srgbClr val="000000"/>
              </a:solidFill>
              <a:latin typeface="Segoe UI Light"/>
              <a:ea typeface="Segoe UI Light"/>
              <a:cs typeface="Segoe UI Light"/>
            </a:rPr>
            <a:t>
</a:t>
          </a:r>
          <a:r>
            <a:rPr lang="en-US" cap="none" sz="1200" b="0" i="0" u="none" baseline="0">
              <a:solidFill>
                <a:srgbClr val="000000"/>
              </a:solidFill>
              <a:latin typeface="Segoe UI Light"/>
              <a:ea typeface="Segoe UI Light"/>
              <a:cs typeface="Segoe UI Light"/>
            </a:rPr>
            <a:t>
</a:t>
          </a:r>
          <a:r>
            <a:rPr lang="en-US" cap="none" sz="1200" b="1" i="0" u="none" baseline="0">
              <a:solidFill>
                <a:srgbClr val="FF0000"/>
              </a:solidFill>
              <a:latin typeface="Segoe UI Light"/>
              <a:ea typeface="Segoe UI Light"/>
              <a:cs typeface="Segoe UI Light"/>
            </a:rPr>
            <a:t>Note:  This example does not include dividend adjustments or adjustments for market disruption</a:t>
          </a:r>
          <a:r>
            <a:rPr lang="en-US" cap="none" sz="1200" b="1" i="0" u="none" baseline="0">
              <a:solidFill>
                <a:srgbClr val="FF0000"/>
              </a:solidFill>
              <a:latin typeface="Segoe UI Light"/>
              <a:ea typeface="Segoe UI Light"/>
              <a:cs typeface="Segoe UI Light"/>
            </a:rPr>
            <a:t> events.  This sample is meant to provide only a simple example of the key components of the index calculation.</a:t>
          </a:r>
          <a:r>
            <a:rPr lang="en-US" cap="none" sz="1200" b="1" i="0" u="none" baseline="0">
              <a:solidFill>
                <a:srgbClr val="FF0000"/>
              </a:solidFill>
              <a:latin typeface="Segoe UI Light"/>
              <a:ea typeface="Segoe UI Light"/>
              <a:cs typeface="Segoe UI Light"/>
            </a:rPr>
            <a:t>
</a:t>
          </a:r>
          <a:r>
            <a:rPr lang="en-US" cap="none" sz="1200" b="0" i="0" u="none" baseline="0">
              <a:solidFill>
                <a:srgbClr val="000000"/>
              </a:solidFill>
              <a:latin typeface="Segoe UI Light"/>
              <a:ea typeface="Segoe UI Light"/>
              <a:cs typeface="Segoe UI Light"/>
            </a:rPr>
            <a:t>
</a:t>
          </a:r>
          <a:r>
            <a:rPr lang="en-US" cap="none" sz="1200" b="1" i="0" u="none" baseline="0">
              <a:solidFill>
                <a:srgbClr val="000000"/>
              </a:solidFill>
              <a:latin typeface="Segoe UI Light"/>
              <a:ea typeface="Segoe UI Light"/>
              <a:cs typeface="Segoe UI Light"/>
            </a:rPr>
            <a:t>To get started, just click on the "Sample RealVol™ Calculation" tab at the bottom of the</a:t>
          </a:r>
          <a:r>
            <a:rPr lang="en-US" cap="none" sz="1200" b="1" i="0" u="none" baseline="0">
              <a:solidFill>
                <a:srgbClr val="000000"/>
              </a:solidFill>
              <a:latin typeface="Segoe UI Light"/>
              <a:ea typeface="Segoe UI Light"/>
              <a:cs typeface="Segoe UI Light"/>
            </a:rPr>
            <a:t> Excel window.</a:t>
          </a:r>
        </a:p>
      </xdr:txBody>
    </xdr:sp>
    <xdr:clientData/>
  </xdr:twoCellAnchor>
  <xdr:twoCellAnchor editAs="oneCell">
    <xdr:from>
      <xdr:col>0</xdr:col>
      <xdr:colOff>123825</xdr:colOff>
      <xdr:row>0</xdr:row>
      <xdr:rowOff>114300</xdr:rowOff>
    </xdr:from>
    <xdr:to>
      <xdr:col>4</xdr:col>
      <xdr:colOff>533400</xdr:colOff>
      <xdr:row>1</xdr:row>
      <xdr:rowOff>295275</xdr:rowOff>
    </xdr:to>
    <xdr:pic>
      <xdr:nvPicPr>
        <xdr:cNvPr id="2" name="Picture 3"/>
        <xdr:cNvPicPr preferRelativeResize="1">
          <a:picLocks noChangeAspect="1"/>
        </xdr:cNvPicPr>
      </xdr:nvPicPr>
      <xdr:blipFill>
        <a:blip r:embed="rId1"/>
        <a:stretch>
          <a:fillRect/>
        </a:stretch>
      </xdr:blipFill>
      <xdr:spPr>
        <a:xfrm>
          <a:off x="123825" y="114300"/>
          <a:ext cx="28479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
  <sheetViews>
    <sheetView showGridLines="0" zoomScalePageLayoutView="0" workbookViewId="0" topLeftCell="A1">
      <selection activeCell="I28" sqref="I28"/>
    </sheetView>
  </sheetViews>
  <sheetFormatPr defaultColWidth="9.140625" defaultRowHeight="15"/>
  <sheetData>
    <row r="1" ht="32.25" customHeight="1">
      <c r="L1" s="1"/>
    </row>
    <row r="2" ht="32.25" customHeight="1">
      <c r="L2" s="1"/>
    </row>
    <row r="3" spans="12:15" ht="18" customHeight="1">
      <c r="L3" s="2"/>
      <c r="O3" s="1"/>
    </row>
    <row r="4" spans="1:12" ht="25.5">
      <c r="A4" s="3" t="s">
        <v>6</v>
      </c>
      <c r="B4" s="3"/>
      <c r="C4" s="3"/>
      <c r="D4" s="3"/>
      <c r="E4" s="3"/>
      <c r="F4" s="3"/>
      <c r="G4" s="3"/>
      <c r="H4" s="3"/>
      <c r="I4" s="3"/>
      <c r="J4" s="3"/>
      <c r="K4" s="3"/>
      <c r="L4" s="3"/>
    </row>
  </sheetData>
  <sheetProtection/>
  <mergeCells count="1">
    <mergeCell ref="A4:L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42"/>
  <sheetViews>
    <sheetView tabSelected="1" zoomScalePageLayoutView="0" workbookViewId="0" topLeftCell="A1">
      <selection activeCell="N2" sqref="N2"/>
    </sheetView>
  </sheetViews>
  <sheetFormatPr defaultColWidth="9.140625" defaultRowHeight="15"/>
  <cols>
    <col min="1" max="1" width="9.28125" style="5" bestFit="1" customWidth="1"/>
    <col min="2" max="3" width="8.7109375" style="5" customWidth="1"/>
    <col min="4" max="4" width="8.8515625" style="14" customWidth="1"/>
    <col min="5" max="5" width="10.421875" style="5" bestFit="1" customWidth="1"/>
    <col min="6" max="7" width="8.7109375" style="5" customWidth="1"/>
    <col min="8" max="8" width="8.8515625" style="14" customWidth="1"/>
    <col min="9" max="9" width="8.8515625" style="15" customWidth="1"/>
    <col min="10" max="16384" width="8.7109375" style="5" customWidth="1"/>
  </cols>
  <sheetData>
    <row r="1" spans="1:12" ht="31.5" customHeight="1">
      <c r="A1" s="4" t="s">
        <v>12</v>
      </c>
      <c r="B1" s="4"/>
      <c r="C1" s="4"/>
      <c r="D1" s="4"/>
      <c r="E1" s="4"/>
      <c r="F1" s="4"/>
      <c r="G1" s="4"/>
      <c r="H1" s="4"/>
      <c r="I1" s="4"/>
      <c r="J1" s="4"/>
      <c r="K1" s="4"/>
      <c r="L1" s="4"/>
    </row>
    <row r="2" spans="1:12" ht="16.5">
      <c r="A2" s="6" t="s">
        <v>4</v>
      </c>
      <c r="B2" s="6"/>
      <c r="C2" s="6"/>
      <c r="D2" s="6"/>
      <c r="E2" s="6"/>
      <c r="F2" s="6"/>
      <c r="G2" s="6"/>
      <c r="H2" s="6"/>
      <c r="I2" s="6"/>
      <c r="K2" s="7" t="s">
        <v>5</v>
      </c>
      <c r="L2" s="7"/>
    </row>
    <row r="3" spans="1:12" s="9" customFormat="1" ht="16.5">
      <c r="A3" s="8" t="s">
        <v>0</v>
      </c>
      <c r="B3" s="8" t="s">
        <v>1</v>
      </c>
      <c r="C3" s="9" t="s">
        <v>9</v>
      </c>
      <c r="D3" s="10" t="s">
        <v>10</v>
      </c>
      <c r="E3" s="9" t="s">
        <v>11</v>
      </c>
      <c r="F3" s="9" t="s">
        <v>8</v>
      </c>
      <c r="G3" s="9" t="s">
        <v>2</v>
      </c>
      <c r="H3" s="10" t="s">
        <v>3</v>
      </c>
      <c r="I3" s="11" t="s">
        <v>7</v>
      </c>
      <c r="K3" s="9" t="s">
        <v>10</v>
      </c>
      <c r="L3" s="9" t="s">
        <v>7</v>
      </c>
    </row>
    <row r="4" spans="1:2" ht="16.5">
      <c r="A4" s="12">
        <v>42006</v>
      </c>
      <c r="B4" s="13">
        <v>205.43</v>
      </c>
    </row>
    <row r="5" spans="1:11" ht="16.5">
      <c r="A5" s="12">
        <v>42009</v>
      </c>
      <c r="B5" s="13">
        <v>201.72</v>
      </c>
      <c r="C5" s="16">
        <f>LN(B5/B4)</f>
        <v>-0.018224746095895195</v>
      </c>
      <c r="D5" s="14">
        <f>C5^2</f>
        <v>0.00033214137025984713</v>
      </c>
      <c r="K5" s="14">
        <f>LN(B5/B4)^2</f>
        <v>0.00033214137025984713</v>
      </c>
    </row>
    <row r="6" spans="1:11" ht="16.5">
      <c r="A6" s="12">
        <v>42010</v>
      </c>
      <c r="B6" s="13">
        <v>199.82</v>
      </c>
      <c r="C6" s="16">
        <f aca="true" t="shared" si="0" ref="C6:C42">LN(B6/B5)</f>
        <v>-0.009463635903652042</v>
      </c>
      <c r="D6" s="14">
        <f aca="true" t="shared" si="1" ref="D6:D42">C6^2</f>
        <v>8.9560404516892E-05</v>
      </c>
      <c r="K6" s="14">
        <f aca="true" t="shared" si="2" ref="K6:K42">LN(B6/B5)^2</f>
        <v>8.9560404516892E-05</v>
      </c>
    </row>
    <row r="7" spans="1:11" ht="16.5">
      <c r="A7" s="12">
        <v>42011</v>
      </c>
      <c r="B7" s="13">
        <v>202.31</v>
      </c>
      <c r="C7" s="16">
        <f t="shared" si="0"/>
        <v>0.012384213184449983</v>
      </c>
      <c r="D7" s="14">
        <f t="shared" si="1"/>
        <v>0.00015336873619790478</v>
      </c>
      <c r="K7" s="14">
        <f t="shared" si="2"/>
        <v>0.00015336873619790478</v>
      </c>
    </row>
    <row r="8" spans="1:11" ht="16.5">
      <c r="A8" s="12">
        <v>42012</v>
      </c>
      <c r="B8" s="13">
        <v>205.9</v>
      </c>
      <c r="C8" s="16">
        <f t="shared" si="0"/>
        <v>0.017589439544421364</v>
      </c>
      <c r="D8" s="14">
        <f t="shared" si="1"/>
        <v>0.00030938838348685405</v>
      </c>
      <c r="K8" s="14">
        <f t="shared" si="2"/>
        <v>0.00030938838348685405</v>
      </c>
    </row>
    <row r="9" spans="1:11" ht="16.5">
      <c r="A9" s="12">
        <v>42013</v>
      </c>
      <c r="B9" s="13">
        <v>204.25</v>
      </c>
      <c r="C9" s="16">
        <f t="shared" si="0"/>
        <v>-0.008045880293631558</v>
      </c>
      <c r="D9" s="14">
        <f t="shared" si="1"/>
        <v>6.473618969944865E-05</v>
      </c>
      <c r="K9" s="14">
        <f t="shared" si="2"/>
        <v>6.473618969944865E-05</v>
      </c>
    </row>
    <row r="10" spans="1:11" ht="16.5">
      <c r="A10" s="12">
        <v>42016</v>
      </c>
      <c r="B10" s="13">
        <v>202.65</v>
      </c>
      <c r="C10" s="16">
        <f t="shared" si="0"/>
        <v>-0.007864380665794698</v>
      </c>
      <c r="D10" s="14">
        <f t="shared" si="1"/>
        <v>6.184848325652545E-05</v>
      </c>
      <c r="K10" s="14">
        <f t="shared" si="2"/>
        <v>6.184848325652545E-05</v>
      </c>
    </row>
    <row r="11" spans="1:11" ht="16.5">
      <c r="A11" s="12">
        <v>42017</v>
      </c>
      <c r="B11" s="13">
        <v>202.08</v>
      </c>
      <c r="C11" s="16">
        <f t="shared" si="0"/>
        <v>-0.0028166944721365324</v>
      </c>
      <c r="D11" s="14">
        <f t="shared" si="1"/>
        <v>7.933767749364499E-06</v>
      </c>
      <c r="K11" s="14">
        <f t="shared" si="2"/>
        <v>7.933767749364499E-06</v>
      </c>
    </row>
    <row r="12" spans="1:11" ht="16.5">
      <c r="A12" s="12">
        <v>42018</v>
      </c>
      <c r="B12" s="13">
        <v>200.86</v>
      </c>
      <c r="C12" s="16">
        <f t="shared" si="0"/>
        <v>-0.006055510636987981</v>
      </c>
      <c r="D12" s="14">
        <f t="shared" si="1"/>
        <v>3.6669209074674576E-05</v>
      </c>
      <c r="K12" s="14">
        <f t="shared" si="2"/>
        <v>3.6669209074674576E-05</v>
      </c>
    </row>
    <row r="13" spans="1:11" ht="16.5">
      <c r="A13" s="12">
        <v>42019</v>
      </c>
      <c r="B13" s="13">
        <v>199.02</v>
      </c>
      <c r="C13" s="16">
        <f t="shared" si="0"/>
        <v>-0.009202825778176922</v>
      </c>
      <c r="D13" s="14">
        <f t="shared" si="1"/>
        <v>8.469200230347766E-05</v>
      </c>
      <c r="K13" s="14">
        <f t="shared" si="2"/>
        <v>8.469200230347766E-05</v>
      </c>
    </row>
    <row r="14" spans="1:11" ht="16.5">
      <c r="A14" s="12">
        <v>42020</v>
      </c>
      <c r="B14" s="13">
        <v>201.63</v>
      </c>
      <c r="C14" s="16">
        <f t="shared" si="0"/>
        <v>0.01302901246296813</v>
      </c>
      <c r="D14" s="14">
        <f t="shared" si="1"/>
        <v>0.00016975516576017886</v>
      </c>
      <c r="K14" s="14">
        <f t="shared" si="2"/>
        <v>0.00016975516576017886</v>
      </c>
    </row>
    <row r="15" spans="1:11" ht="16.5">
      <c r="A15" s="12">
        <v>42024</v>
      </c>
      <c r="B15" s="13">
        <v>202.06</v>
      </c>
      <c r="C15" s="16">
        <f t="shared" si="0"/>
        <v>0.0021303483496019917</v>
      </c>
      <c r="D15" s="14">
        <f t="shared" si="1"/>
        <v>4.53838409065193E-06</v>
      </c>
      <c r="K15" s="14">
        <f t="shared" si="2"/>
        <v>4.53838409065193E-06</v>
      </c>
    </row>
    <row r="16" spans="1:11" ht="16.5">
      <c r="A16" s="12">
        <v>42025</v>
      </c>
      <c r="B16" s="13">
        <v>203.08</v>
      </c>
      <c r="C16" s="16">
        <f t="shared" si="0"/>
        <v>0.005035307079607408</v>
      </c>
      <c r="D16" s="14">
        <f t="shared" si="1"/>
        <v>2.535431738594448E-05</v>
      </c>
      <c r="K16" s="14">
        <f t="shared" si="2"/>
        <v>2.535431738594448E-05</v>
      </c>
    </row>
    <row r="17" spans="1:11" ht="16.5">
      <c r="A17" s="12">
        <v>42026</v>
      </c>
      <c r="B17" s="13">
        <v>206.1</v>
      </c>
      <c r="C17" s="16">
        <f t="shared" si="0"/>
        <v>0.014761497817219693</v>
      </c>
      <c r="D17" s="14">
        <f t="shared" si="1"/>
        <v>0.00021790181780778175</v>
      </c>
      <c r="K17" s="14">
        <f t="shared" si="2"/>
        <v>0.00021790181780778175</v>
      </c>
    </row>
    <row r="18" spans="1:11" ht="16.5">
      <c r="A18" s="12">
        <v>42027</v>
      </c>
      <c r="B18" s="13">
        <v>204.97</v>
      </c>
      <c r="C18" s="16">
        <f t="shared" si="0"/>
        <v>-0.005497860930376561</v>
      </c>
      <c r="D18" s="14">
        <f t="shared" si="1"/>
        <v>3.0226474809761022E-05</v>
      </c>
      <c r="K18" s="14">
        <f t="shared" si="2"/>
        <v>3.0226474809761022E-05</v>
      </c>
    </row>
    <row r="19" spans="1:11" ht="16.5">
      <c r="A19" s="12">
        <v>42030</v>
      </c>
      <c r="B19" s="13">
        <v>205.45</v>
      </c>
      <c r="C19" s="16">
        <f t="shared" si="0"/>
        <v>0.0023390683633820043</v>
      </c>
      <c r="D19" s="14">
        <f t="shared" si="1"/>
        <v>5.471240808574568E-06</v>
      </c>
      <c r="K19" s="14">
        <f t="shared" si="2"/>
        <v>5.471240808574568E-06</v>
      </c>
    </row>
    <row r="20" spans="1:11" ht="16.5">
      <c r="A20" s="12">
        <v>42031</v>
      </c>
      <c r="B20" s="13">
        <v>202.74</v>
      </c>
      <c r="C20" s="16">
        <f t="shared" si="0"/>
        <v>-0.01327832537516512</v>
      </c>
      <c r="D20" s="14">
        <f t="shared" si="1"/>
        <v>0.00017631392476875391</v>
      </c>
      <c r="K20" s="14">
        <f t="shared" si="2"/>
        <v>0.00017631392476875391</v>
      </c>
    </row>
    <row r="21" spans="1:11" ht="16.5">
      <c r="A21" s="12">
        <v>42032</v>
      </c>
      <c r="B21" s="13">
        <v>200.14</v>
      </c>
      <c r="C21" s="16">
        <f t="shared" si="0"/>
        <v>-0.012907248291943625</v>
      </c>
      <c r="D21" s="14">
        <f t="shared" si="1"/>
        <v>0.00016659705846988162</v>
      </c>
      <c r="K21" s="14">
        <f t="shared" si="2"/>
        <v>0.00016659705846988162</v>
      </c>
    </row>
    <row r="22" spans="1:11" ht="16.5">
      <c r="A22" s="12">
        <v>42033</v>
      </c>
      <c r="B22" s="13">
        <v>201.99</v>
      </c>
      <c r="C22" s="16">
        <f t="shared" si="0"/>
        <v>0.009201069562989325</v>
      </c>
      <c r="D22" s="14">
        <f t="shared" si="1"/>
        <v>8.465968110296856E-05</v>
      </c>
      <c r="K22" s="14">
        <f t="shared" si="2"/>
        <v>8.465968110296856E-05</v>
      </c>
    </row>
    <row r="23" spans="1:11" ht="16.5">
      <c r="A23" s="12">
        <v>42034</v>
      </c>
      <c r="B23" s="13">
        <v>199.45</v>
      </c>
      <c r="C23" s="16">
        <f t="shared" si="0"/>
        <v>-0.01265461287388373</v>
      </c>
      <c r="D23" s="14">
        <f t="shared" si="1"/>
        <v>0.00016013922698786384</v>
      </c>
      <c r="K23" s="14">
        <f t="shared" si="2"/>
        <v>0.00016013922698786384</v>
      </c>
    </row>
    <row r="24" spans="1:11" ht="16.5">
      <c r="A24" s="12">
        <v>42037</v>
      </c>
      <c r="B24" s="13">
        <v>201.92</v>
      </c>
      <c r="C24" s="16">
        <f t="shared" si="0"/>
        <v>0.012308001001432653</v>
      </c>
      <c r="D24" s="14">
        <f t="shared" si="1"/>
        <v>0.0001514868886512672</v>
      </c>
      <c r="K24" s="14">
        <f t="shared" si="2"/>
        <v>0.0001514868886512672</v>
      </c>
    </row>
    <row r="25" spans="1:12" ht="16.5">
      <c r="A25" s="12">
        <v>42038</v>
      </c>
      <c r="B25" s="13">
        <v>204.84</v>
      </c>
      <c r="C25" s="16">
        <f t="shared" si="0"/>
        <v>0.014357607241501251</v>
      </c>
      <c r="D25" s="14">
        <f t="shared" si="1"/>
        <v>0.00020614088570120915</v>
      </c>
      <c r="E25" s="14">
        <f>SUM(D5:D25)</f>
        <v>0.002538923612889826</v>
      </c>
      <c r="F25" s="14">
        <f>E25/21</f>
        <v>0.00012090112442332505</v>
      </c>
      <c r="G25" s="5">
        <f>F25*252</f>
        <v>0.03046708335467791</v>
      </c>
      <c r="H25" s="17">
        <f>SQRT(G25)</f>
        <v>0.17454822644380524</v>
      </c>
      <c r="I25" s="15">
        <f>H25*100</f>
        <v>17.454822644380524</v>
      </c>
      <c r="K25" s="14">
        <f t="shared" si="2"/>
        <v>0.00020614088570120915</v>
      </c>
      <c r="L25" s="18">
        <f>100*SQRT(SUM(K5:K25)*252/21)</f>
        <v>17.454822644380524</v>
      </c>
    </row>
    <row r="26" spans="1:12" ht="16.5">
      <c r="A26" s="12">
        <v>42039</v>
      </c>
      <c r="B26" s="13">
        <v>204.06</v>
      </c>
      <c r="C26" s="16">
        <f t="shared" si="0"/>
        <v>-0.003815118347190494</v>
      </c>
      <c r="D26" s="14">
        <f t="shared" si="1"/>
        <v>1.4555128003069526E-05</v>
      </c>
      <c r="E26" s="14">
        <f aca="true" t="shared" si="3" ref="E26:E42">SUM(D6:D26)</f>
        <v>0.0022213373706330484</v>
      </c>
      <c r="F26" s="14">
        <f aca="true" t="shared" si="4" ref="F26:F42">E26/21</f>
        <v>0.00010577797003014516</v>
      </c>
      <c r="G26" s="5">
        <f aca="true" t="shared" si="5" ref="G26:G42">F26*252</f>
        <v>0.02665604844759658</v>
      </c>
      <c r="H26" s="17">
        <f aca="true" t="shared" si="6" ref="H26:H42">SQRT(G26)</f>
        <v>0.16326680142514147</v>
      </c>
      <c r="I26" s="15">
        <f aca="true" t="shared" si="7" ref="I26:I42">H26*100</f>
        <v>16.326680142514146</v>
      </c>
      <c r="K26" s="14">
        <f t="shared" si="2"/>
        <v>1.4555128003069526E-05</v>
      </c>
      <c r="L26" s="18">
        <f aca="true" t="shared" si="8" ref="L26:L42">100*SQRT(SUM(K6:K26)*252/21)</f>
        <v>16.32668014251415</v>
      </c>
    </row>
    <row r="27" spans="1:12" ht="16.5">
      <c r="A27" s="12">
        <v>42040</v>
      </c>
      <c r="B27" s="13">
        <v>206.12</v>
      </c>
      <c r="C27" s="16">
        <f t="shared" si="0"/>
        <v>0.010044455212864496</v>
      </c>
      <c r="D27" s="14">
        <f t="shared" si="1"/>
        <v>0.00010089108052324075</v>
      </c>
      <c r="E27" s="14">
        <f t="shared" si="3"/>
        <v>0.002232668046639397</v>
      </c>
      <c r="F27" s="14">
        <f t="shared" si="4"/>
        <v>0.00010631752603044748</v>
      </c>
      <c r="G27" s="5">
        <f t="shared" si="5"/>
        <v>0.026792016559672765</v>
      </c>
      <c r="H27" s="17">
        <f t="shared" si="6"/>
        <v>0.1636826703095742</v>
      </c>
      <c r="I27" s="15">
        <f t="shared" si="7"/>
        <v>16.36826703095742</v>
      </c>
      <c r="K27" s="14">
        <f t="shared" si="2"/>
        <v>0.00010089108052324075</v>
      </c>
      <c r="L27" s="18">
        <f t="shared" si="8"/>
        <v>16.36826703095742</v>
      </c>
    </row>
    <row r="28" spans="1:12" ht="16.5">
      <c r="A28" s="12">
        <v>42041</v>
      </c>
      <c r="B28" s="13">
        <v>205.55</v>
      </c>
      <c r="C28" s="16">
        <f t="shared" si="0"/>
        <v>-0.0027692101161360177</v>
      </c>
      <c r="D28" s="14">
        <f t="shared" si="1"/>
        <v>7.668524667310057E-06</v>
      </c>
      <c r="E28" s="14">
        <f t="shared" si="3"/>
        <v>0.0020869678351088023</v>
      </c>
      <c r="F28" s="14">
        <f t="shared" si="4"/>
        <v>9.937942071946678E-05</v>
      </c>
      <c r="G28" s="5">
        <f t="shared" si="5"/>
        <v>0.02504361402130563</v>
      </c>
      <c r="H28" s="17">
        <f t="shared" si="6"/>
        <v>0.15825174255377294</v>
      </c>
      <c r="I28" s="15">
        <f t="shared" si="7"/>
        <v>15.825174255377295</v>
      </c>
      <c r="K28" s="14">
        <f t="shared" si="2"/>
        <v>7.668524667310057E-06</v>
      </c>
      <c r="L28" s="18">
        <f t="shared" si="8"/>
        <v>15.825174255377291</v>
      </c>
    </row>
    <row r="29" spans="1:12" ht="16.5">
      <c r="A29" s="12">
        <v>42044</v>
      </c>
      <c r="B29" s="13">
        <v>204.63</v>
      </c>
      <c r="C29" s="16">
        <f t="shared" si="0"/>
        <v>-0.0044858430091498066</v>
      </c>
      <c r="D29" s="14">
        <f t="shared" si="1"/>
        <v>2.0122787502738192E-05</v>
      </c>
      <c r="E29" s="14">
        <f t="shared" si="3"/>
        <v>0.0017977022391246862</v>
      </c>
      <c r="F29" s="14">
        <f t="shared" si="4"/>
        <v>8.560486852974696E-05</v>
      </c>
      <c r="G29" s="5">
        <f t="shared" si="5"/>
        <v>0.021572426869496234</v>
      </c>
      <c r="H29" s="17">
        <f t="shared" si="6"/>
        <v>0.14687554891640825</v>
      </c>
      <c r="I29" s="15">
        <f t="shared" si="7"/>
        <v>14.687554891640826</v>
      </c>
      <c r="K29" s="14">
        <f t="shared" si="2"/>
        <v>2.0122787502738192E-05</v>
      </c>
      <c r="L29" s="18">
        <f t="shared" si="8"/>
        <v>14.687554891640826</v>
      </c>
    </row>
    <row r="30" spans="1:12" ht="16.5">
      <c r="A30" s="12">
        <v>42045</v>
      </c>
      <c r="B30" s="13">
        <v>206.81</v>
      </c>
      <c r="C30" s="16">
        <f t="shared" si="0"/>
        <v>0.010597027029847352</v>
      </c>
      <c r="D30" s="14">
        <f t="shared" si="1"/>
        <v>0.0001122969818713154</v>
      </c>
      <c r="E30" s="14">
        <f t="shared" si="3"/>
        <v>0.0018452630312965526</v>
      </c>
      <c r="F30" s="14">
        <f t="shared" si="4"/>
        <v>8.786966815697869E-05</v>
      </c>
      <c r="G30" s="5">
        <f t="shared" si="5"/>
        <v>0.02214315637555863</v>
      </c>
      <c r="H30" s="17">
        <f t="shared" si="6"/>
        <v>0.1488057672792242</v>
      </c>
      <c r="I30" s="15">
        <f t="shared" si="7"/>
        <v>14.88057672792242</v>
      </c>
      <c r="K30" s="14">
        <f t="shared" si="2"/>
        <v>0.0001122969818713154</v>
      </c>
      <c r="L30" s="18">
        <f t="shared" si="8"/>
        <v>14.88057672792242</v>
      </c>
    </row>
    <row r="31" spans="1:12" ht="16.5">
      <c r="A31" s="12">
        <v>42046</v>
      </c>
      <c r="B31" s="13">
        <v>206.93</v>
      </c>
      <c r="C31" s="16">
        <f t="shared" si="0"/>
        <v>0.0005800744591525652</v>
      </c>
      <c r="D31" s="14">
        <f t="shared" si="1"/>
        <v>3.364863781611411E-07</v>
      </c>
      <c r="E31" s="14">
        <f t="shared" si="3"/>
        <v>0.0017837510344181884</v>
      </c>
      <c r="F31" s="14">
        <f t="shared" si="4"/>
        <v>8.494052544848516E-05</v>
      </c>
      <c r="G31" s="5">
        <f t="shared" si="5"/>
        <v>0.02140501241301826</v>
      </c>
      <c r="H31" s="17">
        <f t="shared" si="6"/>
        <v>0.1463045194552043</v>
      </c>
      <c r="I31" s="15">
        <f t="shared" si="7"/>
        <v>14.63045194552043</v>
      </c>
      <c r="K31" s="14">
        <f t="shared" si="2"/>
        <v>3.364863781611411E-07</v>
      </c>
      <c r="L31" s="18">
        <f t="shared" si="8"/>
        <v>14.63045194552043</v>
      </c>
    </row>
    <row r="32" spans="1:12" ht="16.5">
      <c r="A32" s="12">
        <v>42047</v>
      </c>
      <c r="B32" s="13">
        <v>208.92</v>
      </c>
      <c r="C32" s="16">
        <f t="shared" si="0"/>
        <v>0.009570831744360403</v>
      </c>
      <c r="D32" s="14">
        <f t="shared" si="1"/>
        <v>9.16008202788568E-05</v>
      </c>
      <c r="E32" s="14">
        <f t="shared" si="3"/>
        <v>0.0018674180869476809</v>
      </c>
      <c r="F32" s="14">
        <f t="shared" si="4"/>
        <v>8.892467080703242E-05</v>
      </c>
      <c r="G32" s="5">
        <f t="shared" si="5"/>
        <v>0.02240901704337217</v>
      </c>
      <c r="H32" s="17">
        <f t="shared" si="6"/>
        <v>0.14969641626763203</v>
      </c>
      <c r="I32" s="15">
        <f t="shared" si="7"/>
        <v>14.969641626763202</v>
      </c>
      <c r="K32" s="14">
        <f t="shared" si="2"/>
        <v>9.16008202788568E-05</v>
      </c>
      <c r="L32" s="18">
        <f t="shared" si="8"/>
        <v>14.969641626763202</v>
      </c>
    </row>
    <row r="33" spans="1:12" ht="16.5">
      <c r="A33" s="12">
        <v>42048</v>
      </c>
      <c r="B33" s="13">
        <v>209.78</v>
      </c>
      <c r="C33" s="16">
        <f t="shared" si="0"/>
        <v>0.004107958965359822</v>
      </c>
      <c r="D33" s="14">
        <f t="shared" si="1"/>
        <v>1.6875326861080137E-05</v>
      </c>
      <c r="E33" s="14">
        <f t="shared" si="3"/>
        <v>0.0018476242047340862</v>
      </c>
      <c r="F33" s="14">
        <f t="shared" si="4"/>
        <v>8.798210498733744E-05</v>
      </c>
      <c r="G33" s="5">
        <f t="shared" si="5"/>
        <v>0.022171490456809034</v>
      </c>
      <c r="H33" s="17">
        <f t="shared" si="6"/>
        <v>0.14890094175930868</v>
      </c>
      <c r="I33" s="15">
        <f t="shared" si="7"/>
        <v>14.890094175930868</v>
      </c>
      <c r="K33" s="14">
        <f t="shared" si="2"/>
        <v>1.6875326861080137E-05</v>
      </c>
      <c r="L33" s="18">
        <f t="shared" si="8"/>
        <v>14.890094175930868</v>
      </c>
    </row>
    <row r="34" spans="1:12" ht="16.5">
      <c r="A34" s="12">
        <v>42052</v>
      </c>
      <c r="B34" s="13">
        <v>210.11</v>
      </c>
      <c r="C34" s="16">
        <f t="shared" si="0"/>
        <v>0.0015718405674999048</v>
      </c>
      <c r="D34" s="14">
        <f t="shared" si="1"/>
        <v>2.4706827696384227E-06</v>
      </c>
      <c r="E34" s="14">
        <f t="shared" si="3"/>
        <v>0.001765402885200247</v>
      </c>
      <c r="F34" s="14">
        <f t="shared" si="4"/>
        <v>8.406680405715462E-05</v>
      </c>
      <c r="G34" s="5">
        <f t="shared" si="5"/>
        <v>0.021184834622402962</v>
      </c>
      <c r="H34" s="17">
        <f t="shared" si="6"/>
        <v>0.14555011034830226</v>
      </c>
      <c r="I34" s="15">
        <f t="shared" si="7"/>
        <v>14.555011034830226</v>
      </c>
      <c r="K34" s="14">
        <f t="shared" si="2"/>
        <v>2.4706827696384227E-06</v>
      </c>
      <c r="L34" s="18">
        <f t="shared" si="8"/>
        <v>14.555011034830226</v>
      </c>
    </row>
    <row r="35" spans="1:12" ht="16.5">
      <c r="A35" s="12">
        <v>42053</v>
      </c>
      <c r="B35" s="13">
        <v>210.13</v>
      </c>
      <c r="C35" s="16">
        <f t="shared" si="0"/>
        <v>9.518370462165777E-05</v>
      </c>
      <c r="D35" s="14">
        <f t="shared" si="1"/>
        <v>9.059937625502995E-09</v>
      </c>
      <c r="E35" s="14">
        <f t="shared" si="3"/>
        <v>0.0015956567793776937</v>
      </c>
      <c r="F35" s="14">
        <f t="shared" si="4"/>
        <v>7.598365616084256E-05</v>
      </c>
      <c r="G35" s="5">
        <f t="shared" si="5"/>
        <v>0.019147881352532325</v>
      </c>
      <c r="H35" s="17">
        <f t="shared" si="6"/>
        <v>0.13837586983478126</v>
      </c>
      <c r="I35" s="15">
        <f t="shared" si="7"/>
        <v>13.837586983478126</v>
      </c>
      <c r="K35" s="14">
        <f t="shared" si="2"/>
        <v>9.059937625502995E-09</v>
      </c>
      <c r="L35" s="18">
        <f t="shared" si="8"/>
        <v>13.837586983478126</v>
      </c>
    </row>
    <row r="36" spans="1:12" ht="16.5">
      <c r="A36" s="12">
        <v>42054</v>
      </c>
      <c r="B36" s="13">
        <v>209.98</v>
      </c>
      <c r="C36" s="16">
        <f t="shared" si="0"/>
        <v>-0.0007140987187841957</v>
      </c>
      <c r="D36" s="14">
        <f t="shared" si="1"/>
        <v>5.099369801692299E-07</v>
      </c>
      <c r="E36" s="14">
        <f t="shared" si="3"/>
        <v>0.0015916283322672112</v>
      </c>
      <c r="F36" s="14">
        <f t="shared" si="4"/>
        <v>7.579182534605767E-05</v>
      </c>
      <c r="G36" s="5">
        <f t="shared" si="5"/>
        <v>0.019099539987206534</v>
      </c>
      <c r="H36" s="17">
        <f t="shared" si="6"/>
        <v>0.13820108533295436</v>
      </c>
      <c r="I36" s="15">
        <f t="shared" si="7"/>
        <v>13.820108533295436</v>
      </c>
      <c r="K36" s="14">
        <f t="shared" si="2"/>
        <v>5.099369801692299E-07</v>
      </c>
      <c r="L36" s="18">
        <f t="shared" si="8"/>
        <v>13.820108533295436</v>
      </c>
    </row>
    <row r="37" spans="1:12" ht="16.5">
      <c r="A37" s="12">
        <v>42055</v>
      </c>
      <c r="B37" s="13">
        <v>211.24</v>
      </c>
      <c r="C37" s="16">
        <f t="shared" si="0"/>
        <v>0.005982639751937287</v>
      </c>
      <c r="D37" s="14">
        <f t="shared" si="1"/>
        <v>3.579197840146025E-05</v>
      </c>
      <c r="E37" s="14">
        <f t="shared" si="3"/>
        <v>0.001602065993282727</v>
      </c>
      <c r="F37" s="14">
        <f t="shared" si="4"/>
        <v>7.6288856822987E-05</v>
      </c>
      <c r="G37" s="5">
        <f t="shared" si="5"/>
        <v>0.019224791919392727</v>
      </c>
      <c r="H37" s="17">
        <f t="shared" si="6"/>
        <v>0.13865349587872902</v>
      </c>
      <c r="I37" s="15">
        <f t="shared" si="7"/>
        <v>13.865349587872903</v>
      </c>
      <c r="K37" s="14">
        <f t="shared" si="2"/>
        <v>3.579197840146025E-05</v>
      </c>
      <c r="L37" s="18">
        <f t="shared" si="8"/>
        <v>13.865349587872903</v>
      </c>
    </row>
    <row r="38" spans="1:12" ht="16.5">
      <c r="A38" s="12">
        <v>42058</v>
      </c>
      <c r="B38" s="13">
        <v>211.21</v>
      </c>
      <c r="C38" s="16">
        <f t="shared" si="0"/>
        <v>-0.00014202864268169003</v>
      </c>
      <c r="D38" s="14">
        <f t="shared" si="1"/>
        <v>2.017213534200318E-08</v>
      </c>
      <c r="E38" s="14">
        <f t="shared" si="3"/>
        <v>0.0013841843476102872</v>
      </c>
      <c r="F38" s="14">
        <f t="shared" si="4"/>
        <v>6.591354036239463E-05</v>
      </c>
      <c r="G38" s="5">
        <f t="shared" si="5"/>
        <v>0.016610212171323448</v>
      </c>
      <c r="H38" s="17">
        <f t="shared" si="6"/>
        <v>0.12888061208468654</v>
      </c>
      <c r="I38" s="15">
        <f t="shared" si="7"/>
        <v>12.888061208468654</v>
      </c>
      <c r="K38" s="14">
        <f t="shared" si="2"/>
        <v>2.017213534200318E-08</v>
      </c>
      <c r="L38" s="18">
        <f t="shared" si="8"/>
        <v>12.888061208468654</v>
      </c>
    </row>
    <row r="39" spans="1:12" ht="16.5">
      <c r="A39" s="12">
        <v>42059</v>
      </c>
      <c r="B39" s="13">
        <v>211.81</v>
      </c>
      <c r="C39" s="16">
        <f t="shared" si="0"/>
        <v>0.00283674720985616</v>
      </c>
      <c r="D39" s="14">
        <f t="shared" si="1"/>
        <v>8.047134732626708E-06</v>
      </c>
      <c r="E39" s="14">
        <f t="shared" si="3"/>
        <v>0.0013620050075331528</v>
      </c>
      <c r="F39" s="14">
        <f t="shared" si="4"/>
        <v>6.485738131110252E-05</v>
      </c>
      <c r="G39" s="5">
        <f t="shared" si="5"/>
        <v>0.016344060090397836</v>
      </c>
      <c r="H39" s="17">
        <f t="shared" si="6"/>
        <v>0.1278438895309347</v>
      </c>
      <c r="I39" s="15">
        <f t="shared" si="7"/>
        <v>12.78438895309347</v>
      </c>
      <c r="K39" s="14">
        <f t="shared" si="2"/>
        <v>8.047134732626708E-06</v>
      </c>
      <c r="L39" s="18">
        <f t="shared" si="8"/>
        <v>12.78438895309347</v>
      </c>
    </row>
    <row r="40" spans="1:12" ht="16.5">
      <c r="A40" s="12">
        <v>42060</v>
      </c>
      <c r="B40" s="13">
        <v>211.63</v>
      </c>
      <c r="C40" s="16">
        <f t="shared" si="0"/>
        <v>-0.0008501795335446653</v>
      </c>
      <c r="D40" s="14">
        <f t="shared" si="1"/>
        <v>7.228052392582247E-07</v>
      </c>
      <c r="E40" s="14">
        <f t="shared" si="3"/>
        <v>0.0013572565719638366</v>
      </c>
      <c r="F40" s="14">
        <f t="shared" si="4"/>
        <v>6.463126533161127E-05</v>
      </c>
      <c r="G40" s="5">
        <f t="shared" si="5"/>
        <v>0.016287078863566038</v>
      </c>
      <c r="H40" s="17">
        <f t="shared" si="6"/>
        <v>0.12762084024000955</v>
      </c>
      <c r="I40" s="15">
        <f t="shared" si="7"/>
        <v>12.762084024000956</v>
      </c>
      <c r="K40" s="14">
        <f t="shared" si="2"/>
        <v>7.228052392582247E-07</v>
      </c>
      <c r="L40" s="18">
        <f t="shared" si="8"/>
        <v>12.762084024000956</v>
      </c>
    </row>
    <row r="41" spans="1:12" ht="16.5">
      <c r="A41" s="12">
        <v>42061</v>
      </c>
      <c r="B41" s="13">
        <v>211.38</v>
      </c>
      <c r="C41" s="16">
        <f t="shared" si="0"/>
        <v>-0.0011820052911609815</v>
      </c>
      <c r="D41" s="14">
        <f t="shared" si="1"/>
        <v>1.3971365083325566E-06</v>
      </c>
      <c r="E41" s="14">
        <f t="shared" si="3"/>
        <v>0.0011823397837034152</v>
      </c>
      <c r="F41" s="14">
        <f t="shared" si="4"/>
        <v>5.630189446206739E-05</v>
      </c>
      <c r="G41" s="5">
        <f t="shared" si="5"/>
        <v>0.014188077404440983</v>
      </c>
      <c r="H41" s="17">
        <f t="shared" si="6"/>
        <v>0.11911371627332003</v>
      </c>
      <c r="I41" s="15">
        <f t="shared" si="7"/>
        <v>11.911371627332002</v>
      </c>
      <c r="K41" s="14">
        <f t="shared" si="2"/>
        <v>1.3971365083325566E-06</v>
      </c>
      <c r="L41" s="18">
        <f t="shared" si="8"/>
        <v>11.911371627332002</v>
      </c>
    </row>
    <row r="42" spans="1:12" ht="16.5">
      <c r="A42" s="12">
        <v>42062</v>
      </c>
      <c r="B42" s="13">
        <v>210.66</v>
      </c>
      <c r="C42" s="16">
        <f t="shared" si="0"/>
        <v>-0.0034120021728053984</v>
      </c>
      <c r="D42" s="14">
        <f t="shared" si="1"/>
        <v>1.1641758827228759E-05</v>
      </c>
      <c r="E42" s="14">
        <f t="shared" si="3"/>
        <v>0.0010273844840607625</v>
      </c>
      <c r="F42" s="14">
        <f t="shared" si="4"/>
        <v>4.892307066956012E-05</v>
      </c>
      <c r="G42" s="5">
        <f t="shared" si="5"/>
        <v>0.01232861380872915</v>
      </c>
      <c r="H42" s="17">
        <f t="shared" si="6"/>
        <v>0.11103429113895018</v>
      </c>
      <c r="I42" s="15">
        <f t="shared" si="7"/>
        <v>11.103429113895018</v>
      </c>
      <c r="K42" s="14">
        <f t="shared" si="2"/>
        <v>1.1641758827228759E-05</v>
      </c>
      <c r="L42" s="18">
        <f t="shared" si="8"/>
        <v>11.10342911389502</v>
      </c>
    </row>
  </sheetData>
  <sheetProtection/>
  <mergeCells count="3">
    <mergeCell ref="A2:I2"/>
    <mergeCell ref="K2:L2"/>
    <mergeCell ref="A1:L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Krause</dc:creator>
  <cp:keywords/>
  <dc:description/>
  <cp:lastModifiedBy>Robert Krause</cp:lastModifiedBy>
  <cp:lastPrinted>2015-04-28T22:07:46Z</cp:lastPrinted>
  <dcterms:created xsi:type="dcterms:W3CDTF">2015-04-28T21:58:26Z</dcterms:created>
  <dcterms:modified xsi:type="dcterms:W3CDTF">2017-09-11T17:18:44Z</dcterms:modified>
  <cp:category/>
  <cp:version/>
  <cp:contentType/>
  <cp:contentStatus/>
</cp:coreProperties>
</file>